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G:\Mine Dokumenter\Prins Hamlet\"/>
    </mc:Choice>
  </mc:AlternateContent>
  <xr:revisionPtr revIDLastSave="0" documentId="13_ncr:1_{39F38489-BC8C-46BE-9506-1A4FF3B97AD8}" xr6:coauthVersionLast="36" xr6:coauthVersionMax="45" xr10:uidLastSave="{00000000-0000-0000-0000-000000000000}"/>
  <bookViews>
    <workbookView xWindow="0" yWindow="0" windowWidth="28800" windowHeight="11625" activeTab="1" xr2:uid="{00000000-000D-0000-FFFF-FFFF00000000}"/>
  </bookViews>
  <sheets>
    <sheet name="Resultatopgørelse" sheetId="1" r:id="rId1"/>
    <sheet name="Balance" sheetId="2" r:id="rId2"/>
  </sheets>
  <definedNames>
    <definedName name="_xlnm.Print_Area" localSheetId="1">Balance!$A$1:$C$83</definedName>
    <definedName name="_xlnm.Print_Area" localSheetId="0">Resultatopgørelse!$A$1:$D$73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2" l="1"/>
  <c r="B39" i="2"/>
  <c r="B38" i="2"/>
  <c r="B33" i="2"/>
  <c r="B34" i="2"/>
  <c r="B29" i="2"/>
  <c r="B28" i="2"/>
  <c r="B19" i="2"/>
  <c r="C71" i="1"/>
  <c r="B62" i="1"/>
  <c r="C64" i="1" s="1"/>
  <c r="C66" i="1" s="1"/>
  <c r="C40" i="2"/>
  <c r="B37" i="2" s="1"/>
  <c r="B40" i="2" l="1"/>
  <c r="B23" i="2"/>
  <c r="C35" i="2"/>
  <c r="B32" i="2" s="1"/>
  <c r="C30" i="2"/>
  <c r="B27" i="2" s="1"/>
  <c r="C25" i="2"/>
  <c r="C21" i="2" l="1"/>
  <c r="B17" i="2" s="1"/>
  <c r="B35" i="2"/>
  <c r="B30" i="2"/>
  <c r="B25" i="2"/>
  <c r="C36" i="2" l="1"/>
  <c r="C42" i="2" s="1"/>
  <c r="C14" i="2"/>
  <c r="B14" i="2"/>
  <c r="C47" i="1"/>
  <c r="C26" i="1"/>
  <c r="D47" i="1"/>
  <c r="B47" i="1"/>
  <c r="D26" i="1"/>
  <c r="B26" i="1"/>
  <c r="D48" i="1" l="1"/>
  <c r="C48" i="1"/>
  <c r="B48" i="1"/>
  <c r="C70" i="1" s="1"/>
  <c r="B20" i="2" l="1"/>
  <c r="B21" i="2" s="1"/>
  <c r="B36" i="2" s="1"/>
  <c r="B42" i="2" s="1"/>
  <c r="C73" i="1"/>
</calcChain>
</file>

<file path=xl/sharedStrings.xml><?xml version="1.0" encoding="utf-8"?>
<sst xmlns="http://schemas.openxmlformats.org/spreadsheetml/2006/main" count="145" uniqueCount="116">
  <si>
    <t>Gruppe:</t>
  </si>
  <si>
    <t>Division:</t>
  </si>
  <si>
    <t>Resultatopgørelse</t>
  </si>
  <si>
    <t>Indtægter</t>
  </si>
  <si>
    <t>Medlemskontingent</t>
  </si>
  <si>
    <t>Tilskud fra offentlige myndigheder:</t>
  </si>
  <si>
    <t>Aktivitets-/medlemstilskud</t>
  </si>
  <si>
    <t>Kursustilskud</t>
  </si>
  <si>
    <t>Indtægter i alt</t>
  </si>
  <si>
    <t>Udgifter</t>
  </si>
  <si>
    <t>Korpskontingent</t>
  </si>
  <si>
    <t>Divisionskontingent</t>
  </si>
  <si>
    <t>Kurser</t>
  </si>
  <si>
    <t>Administration</t>
  </si>
  <si>
    <t>Materiel</t>
  </si>
  <si>
    <t>Vedligeholdelse og rengøring</t>
  </si>
  <si>
    <t>Udgifter i alt</t>
  </si>
  <si>
    <t>Resultat</t>
  </si>
  <si>
    <t>Det Danske Spejderkorps</t>
  </si>
  <si>
    <t>Budget 2019</t>
  </si>
  <si>
    <t>Balance</t>
  </si>
  <si>
    <t>Pr. 31. december 2018</t>
  </si>
  <si>
    <t>Aktiver</t>
  </si>
  <si>
    <t>Kassebeholdning</t>
  </si>
  <si>
    <t>Aktiver i alt</t>
  </si>
  <si>
    <t>Passiver</t>
  </si>
  <si>
    <t>Passiver i alt</t>
  </si>
  <si>
    <t>____________________</t>
  </si>
  <si>
    <t>Gruppeleder</t>
  </si>
  <si>
    <t>Formand</t>
  </si>
  <si>
    <t>Kasserer</t>
  </si>
  <si>
    <t>Bestyrelsesmedlem</t>
  </si>
  <si>
    <t>Revisionspåtegning</t>
  </si>
  <si>
    <t>Revisor</t>
  </si>
  <si>
    <t>Prins Hamlets Gruppe</t>
  </si>
  <si>
    <t>Øresund</t>
  </si>
  <si>
    <t>Ture, lejre, arrangementer og aktiviteter</t>
  </si>
  <si>
    <t>Salg af juletræer med videre</t>
  </si>
  <si>
    <t>Salg af rundskuehæfter</t>
  </si>
  <si>
    <t>Sponsorbidrag</t>
  </si>
  <si>
    <t>Sct. Georgesgilderne</t>
  </si>
  <si>
    <t>Materialetilskud, Fællesrådet</t>
  </si>
  <si>
    <t>Dinizuli, deltagergebyr</t>
  </si>
  <si>
    <t>Indkøb af juletræer med videre</t>
  </si>
  <si>
    <t>Dinizuli</t>
  </si>
  <si>
    <t>Indkøb af T-shirts</t>
  </si>
  <si>
    <t>Freka</t>
  </si>
  <si>
    <t>Gaver</t>
  </si>
  <si>
    <t>Falck, brandslukningsudstyr</t>
  </si>
  <si>
    <t>Integrationsprojektet</t>
  </si>
  <si>
    <t>Klatreudstyr</t>
  </si>
  <si>
    <t>Bankkonti</t>
  </si>
  <si>
    <t>Andre tilgodehavender, rådighedsbeløb</t>
  </si>
  <si>
    <t>Tilgodehavender, julemarked</t>
  </si>
  <si>
    <t>Mellemregning med Kolonnen</t>
  </si>
  <si>
    <t>Gruppens formue</t>
  </si>
  <si>
    <t xml:space="preserve">   Saldo ved årets begyndelse</t>
  </si>
  <si>
    <t xml:space="preserve">   Årets resultat</t>
  </si>
  <si>
    <t xml:space="preserve">   Formue ultimo</t>
  </si>
  <si>
    <t>Integrationsprojekt</t>
  </si>
  <si>
    <t>Byggefond lejrplads, Gurredam</t>
  </si>
  <si>
    <t>Gruppens formue i alt</t>
  </si>
  <si>
    <t>Hensat til udskiftning af klatreudstyr</t>
  </si>
  <si>
    <t>Undertegnede revisor, der er valgt af grupperådet for Prins Hamlets Gruppe, har revideret det af gruppebestyrelsen</t>
  </si>
  <si>
    <t>Den udførte revision</t>
  </si>
  <si>
    <t>grundlaget og dokumentationen for de i årsregnskabet anførte beløb.</t>
  </si>
  <si>
    <t>Den udførte revision har ikke givet anledning til forbehold.</t>
  </si>
  <si>
    <t>retvisende billede af gruppens aktiver, passiver og resultat.</t>
  </si>
  <si>
    <t>Revisionen har været udført med henblik på at opnå en begrundet overbevisning om, at årsregnskabet er uden</t>
  </si>
  <si>
    <t>væsentlige fejl og mangler. Under revisionen har jeg ud fra en vurdering af væsentlighed og risiko efterprøvet</t>
  </si>
  <si>
    <t>Det er min opfattelse, at regnskabet er aflagt i overensstemmelse med gruppens bogføring og at det udviser et</t>
  </si>
  <si>
    <t>Pr. 31. december 2019</t>
  </si>
  <si>
    <t>Forudbetaling, dinizuli 2020</t>
  </si>
  <si>
    <t>Gæld ultimo 2019</t>
  </si>
  <si>
    <t>Årets henlæggelse til indkøb af nyt klatreudstyr</t>
  </si>
  <si>
    <t>- Delvis dækning af årets indkøb af klatreudstyr</t>
  </si>
  <si>
    <t>aflagte regnskab for 2019.</t>
  </si>
  <si>
    <t>Min revision er i øvrigt foretaget i henhold til Det Danske Spejderkorps revisionsinstruks.</t>
  </si>
  <si>
    <t>Godkendt på grupperådsmøde den       /       2020</t>
  </si>
  <si>
    <t>Regnskab for året 2019</t>
  </si>
  <si>
    <t>Budget for 2019 og 2020</t>
  </si>
  <si>
    <t>Budget 2020</t>
  </si>
  <si>
    <t>Regnskab 2019</t>
  </si>
  <si>
    <t>Sommerlejre</t>
  </si>
  <si>
    <t>Lejrpladsleje 2018</t>
  </si>
  <si>
    <t>Byg en tipi</t>
  </si>
  <si>
    <t>Udlejning af klatreudstyr</t>
  </si>
  <si>
    <t>DDS transporttilskud korpsrådsmøde</t>
  </si>
  <si>
    <t>Dinizuli, delvis dækning af arrangementets underskud 2019</t>
  </si>
  <si>
    <t>Dinizuli 2019</t>
  </si>
  <si>
    <t>Dinizuli, leje af Hellebækskolen i 2017 - 2018</t>
  </si>
  <si>
    <t>Dinizuli, udgifter tidligere år dækket af hensættelse</t>
  </si>
  <si>
    <t>Henlæggelse til indkøb af nyt klatreudstyr</t>
  </si>
  <si>
    <t>- Henlæggelse ultimo året forbrugt til dækning af indkøbt klatreudstyr</t>
  </si>
  <si>
    <t>Ingen aktivitet i 2019</t>
  </si>
  <si>
    <t>Bålshelter, Gurredam</t>
  </si>
  <si>
    <t>Afholdte omkostninger til bygning af bålshelter</t>
  </si>
  <si>
    <t>Modtagne bidrag fra fonde</t>
  </si>
  <si>
    <t xml:space="preserve">  Friluftsrådet</t>
  </si>
  <si>
    <t xml:space="preserve">  Veluxfonden</t>
  </si>
  <si>
    <t xml:space="preserve">  Johannes Fog Fonden</t>
  </si>
  <si>
    <t xml:space="preserve">  Sct. Georgesfonden</t>
  </si>
  <si>
    <t>Overført fra modtagne bidrag i 2018</t>
  </si>
  <si>
    <t>Modtagne bidrag i alt</t>
  </si>
  <si>
    <t>Gruppens omkostning ved bygning af bålshelter, Gurredam</t>
  </si>
  <si>
    <t>Gruppens resultat for 2019</t>
  </si>
  <si>
    <t>Gruppens omkostninger til bålshelter, Gurredam</t>
  </si>
  <si>
    <t>Gruppens samlede resultat for 2019</t>
  </si>
  <si>
    <t xml:space="preserve">   Korrektion, Sct. Georgesgilderne 2018</t>
  </si>
  <si>
    <t xml:space="preserve">   Gruppens omkostning ved bygning af bålshelter, Gurredam</t>
  </si>
  <si>
    <t xml:space="preserve">   Overført til byggeregnskab</t>
  </si>
  <si>
    <t xml:space="preserve">   Dækning af tidligere års leje af Hellebækskolen</t>
  </si>
  <si>
    <t xml:space="preserve">   Delvis dækning af årets underskud</t>
  </si>
  <si>
    <t>Gæld til korpset, juletræer med videre</t>
  </si>
  <si>
    <t>Sundtoldmarked</t>
  </si>
  <si>
    <t>Tilgodehavende, Helsingør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</si>
</sst>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22"/>
      <color theme="1"/>
      <name val="Neo Tech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26"/>
      <color theme="1"/>
      <name val="Neo Tech"/>
      <family val="2"/>
    </font>
    <font>
      <sz val="12"/>
      <color theme="1"/>
      <name val="Times New Roman"/>
      <family val="1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7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8" fillId="0" borderId="6" xfId="1" applyNumberFormat="1" applyFont="1" applyBorder="1" applyAlignment="1">
      <alignment wrapText="1"/>
    </xf>
    <xf numFmtId="164" fontId="8" fillId="0" borderId="7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7" xfId="1" applyNumberFormat="1" applyFont="1" applyBorder="1" applyAlignment="1">
      <alignment wrapText="1"/>
    </xf>
    <xf numFmtId="165" fontId="8" fillId="0" borderId="8" xfId="1" applyNumberFormat="1" applyFont="1" applyBorder="1" applyAlignment="1">
      <alignment wrapText="1"/>
    </xf>
    <xf numFmtId="165" fontId="8" fillId="0" borderId="6" xfId="1" applyNumberFormat="1" applyFont="1" applyBorder="1" applyAlignment="1">
      <alignment wrapText="1"/>
    </xf>
    <xf numFmtId="165" fontId="8" fillId="0" borderId="7" xfId="1" applyNumberFormat="1" applyFont="1" applyBorder="1" applyAlignment="1">
      <alignment wrapText="1"/>
    </xf>
    <xf numFmtId="0" fontId="15" fillId="0" borderId="0" xfId="0" applyFont="1"/>
    <xf numFmtId="165" fontId="0" fillId="0" borderId="0" xfId="0" applyNumberFormat="1" applyBorder="1"/>
    <xf numFmtId="165" fontId="0" fillId="0" borderId="9" xfId="0" applyNumberFormat="1" applyBorder="1"/>
    <xf numFmtId="165" fontId="0" fillId="0" borderId="0" xfId="0" applyNumberFormat="1"/>
    <xf numFmtId="0" fontId="13" fillId="0" borderId="4" xfId="0" applyFont="1" applyBorder="1" applyAlignment="1">
      <alignment wrapText="1"/>
    </xf>
    <xf numFmtId="0" fontId="6" fillId="0" borderId="10" xfId="0" applyFont="1" applyBorder="1" applyAlignment="1">
      <alignment wrapText="1"/>
    </xf>
    <xf numFmtId="165" fontId="6" fillId="0" borderId="11" xfId="1" applyNumberFormat="1" applyFont="1" applyBorder="1" applyAlignment="1">
      <alignment wrapText="1"/>
    </xf>
    <xf numFmtId="0" fontId="6" fillId="0" borderId="12" xfId="0" applyFont="1" applyBorder="1" applyAlignment="1">
      <alignment wrapText="1"/>
    </xf>
    <xf numFmtId="165" fontId="6" fillId="0" borderId="13" xfId="1" applyNumberFormat="1" applyFont="1" applyBorder="1" applyAlignment="1">
      <alignment wrapText="1"/>
    </xf>
    <xf numFmtId="165" fontId="13" fillId="0" borderId="6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6" fillId="0" borderId="16" xfId="1" applyNumberFormat="1" applyFont="1" applyBorder="1" applyAlignment="1">
      <alignment wrapText="1"/>
    </xf>
    <xf numFmtId="165" fontId="6" fillId="0" borderId="17" xfId="1" applyNumberFormat="1" applyFont="1" applyBorder="1" applyAlignment="1">
      <alignment wrapText="1"/>
    </xf>
    <xf numFmtId="0" fontId="6" fillId="0" borderId="12" xfId="0" quotePrefix="1" applyFont="1" applyBorder="1" applyAlignment="1">
      <alignment wrapText="1"/>
    </xf>
    <xf numFmtId="0" fontId="6" fillId="0" borderId="18" xfId="0" applyFont="1" applyBorder="1" applyAlignment="1">
      <alignment wrapText="1"/>
    </xf>
    <xf numFmtId="165" fontId="6" fillId="0" borderId="19" xfId="1" applyNumberFormat="1" applyFont="1" applyBorder="1" applyAlignment="1">
      <alignment wrapText="1"/>
    </xf>
    <xf numFmtId="165" fontId="6" fillId="0" borderId="20" xfId="1" applyNumberFormat="1" applyFont="1" applyBorder="1" applyAlignment="1">
      <alignment wrapText="1"/>
    </xf>
    <xf numFmtId="0" fontId="6" fillId="0" borderId="21" xfId="0" applyFont="1" applyBorder="1" applyAlignment="1">
      <alignment wrapText="1"/>
    </xf>
    <xf numFmtId="165" fontId="6" fillId="0" borderId="22" xfId="1" applyNumberFormat="1" applyFont="1" applyBorder="1" applyAlignment="1">
      <alignment wrapText="1"/>
    </xf>
    <xf numFmtId="165" fontId="6" fillId="0" borderId="23" xfId="1" applyNumberFormat="1" applyFont="1" applyBorder="1" applyAlignment="1">
      <alignment wrapText="1"/>
    </xf>
    <xf numFmtId="0" fontId="6" fillId="0" borderId="24" xfId="0" applyFont="1" applyBorder="1" applyAlignment="1">
      <alignment wrapText="1"/>
    </xf>
    <xf numFmtId="165" fontId="6" fillId="0" borderId="25" xfId="1" applyNumberFormat="1" applyFont="1" applyBorder="1" applyAlignment="1">
      <alignment wrapText="1"/>
    </xf>
    <xf numFmtId="165" fontId="6" fillId="0" borderId="26" xfId="1" applyNumberFormat="1" applyFont="1" applyBorder="1" applyAlignment="1">
      <alignment wrapText="1"/>
    </xf>
    <xf numFmtId="0" fontId="6" fillId="0" borderId="24" xfId="0" applyFont="1" applyBorder="1" applyAlignment="1">
      <alignment horizontal="left" wrapText="1" indent="11"/>
    </xf>
    <xf numFmtId="0" fontId="6" fillId="0" borderId="21" xfId="0" applyFont="1" applyBorder="1" applyAlignment="1">
      <alignment horizontal="left" wrapText="1" indent="11"/>
    </xf>
    <xf numFmtId="165" fontId="8" fillId="0" borderId="6" xfId="1" applyNumberFormat="1" applyFont="1" applyFill="1" applyBorder="1" applyAlignment="1">
      <alignment wrapText="1"/>
    </xf>
    <xf numFmtId="165" fontId="6" fillId="0" borderId="6" xfId="1" applyNumberFormat="1" applyFont="1" applyFill="1" applyBorder="1" applyAlignment="1">
      <alignment wrapText="1"/>
    </xf>
    <xf numFmtId="14" fontId="0" fillId="0" borderId="0" xfId="0" quotePrefix="1" applyNumberFormat="1"/>
    <xf numFmtId="14" fontId="0" fillId="0" borderId="0" xfId="0" applyNumberFormat="1"/>
    <xf numFmtId="165" fontId="16" fillId="0" borderId="9" xfId="0" applyNumberFormat="1" applyFont="1" applyBorder="1"/>
    <xf numFmtId="165" fontId="6" fillId="0" borderId="27" xfId="1" applyNumberFormat="1" applyFont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123825</xdr:rowOff>
    </xdr:from>
    <xdr:to>
      <xdr:col>3</xdr:col>
      <xdr:colOff>838200</xdr:colOff>
      <xdr:row>2</xdr:row>
      <xdr:rowOff>276225</xdr:rowOff>
    </xdr:to>
    <xdr:pic>
      <xdr:nvPicPr>
        <xdr:cNvPr id="1038" name="Picture 1" descr="logo_juni2003_str2-2_300dpi">
          <a:extLst>
            <a:ext uri="{FF2B5EF4-FFF2-40B4-BE49-F238E27FC236}">
              <a16:creationId xmlns:a16="http://schemas.microsoft.com/office/drawing/2014/main" id="{346C5138-47D7-4D04-A5EA-9D023018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23825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2</xdr:col>
      <xdr:colOff>1181100</xdr:colOff>
      <xdr:row>3</xdr:row>
      <xdr:rowOff>133350</xdr:rowOff>
    </xdr:to>
    <xdr:pic>
      <xdr:nvPicPr>
        <xdr:cNvPr id="2" name="Picture 1" descr="logo_juni2003_str2-2_300dpi">
          <a:extLst>
            <a:ext uri="{FF2B5EF4-FFF2-40B4-BE49-F238E27FC236}">
              <a16:creationId xmlns:a16="http://schemas.microsoft.com/office/drawing/2014/main" id="{91E2052E-B11C-4F31-BAEE-4D822440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0"/>
          <a:ext cx="1152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opLeftCell="A46" zoomScaleNormal="100" workbookViewId="0">
      <selection activeCell="B19" sqref="B19"/>
    </sheetView>
  </sheetViews>
  <sheetFormatPr defaultColWidth="8.7109375" defaultRowHeight="15"/>
  <cols>
    <col min="1" max="1" width="52.85546875" customWidth="1"/>
    <col min="2" max="2" width="17.7109375" customWidth="1"/>
    <col min="3" max="4" width="15.7109375" customWidth="1"/>
  </cols>
  <sheetData>
    <row r="1" spans="1:4" ht="27">
      <c r="A1" s="9" t="s">
        <v>18</v>
      </c>
    </row>
    <row r="2" spans="1:4" ht="23.25">
      <c r="A2" s="1"/>
    </row>
    <row r="3" spans="1:4" ht="23.25">
      <c r="A3" s="1"/>
    </row>
    <row r="4" spans="1:4" s="11" customFormat="1" ht="18.75">
      <c r="A4" s="10" t="s">
        <v>79</v>
      </c>
      <c r="B4" s="10" t="s">
        <v>0</v>
      </c>
      <c r="C4" s="11" t="s">
        <v>34</v>
      </c>
    </row>
    <row r="5" spans="1:4" s="11" customFormat="1" ht="18.75">
      <c r="A5" s="10" t="s">
        <v>80</v>
      </c>
      <c r="B5" s="10" t="s">
        <v>1</v>
      </c>
      <c r="C5" s="11" t="s">
        <v>35</v>
      </c>
    </row>
    <row r="6" spans="1:4" ht="16.5" thickBot="1">
      <c r="A6" s="2"/>
    </row>
    <row r="7" spans="1:4" ht="20.25" customHeight="1" thickTop="1" thickBot="1">
      <c r="A7" s="3" t="s">
        <v>2</v>
      </c>
      <c r="B7" s="4" t="s">
        <v>82</v>
      </c>
      <c r="C7" s="4" t="s">
        <v>19</v>
      </c>
      <c r="D7" s="5" t="s">
        <v>81</v>
      </c>
    </row>
    <row r="8" spans="1:4" ht="16.5" thickTop="1" thickBot="1">
      <c r="A8" s="6" t="s">
        <v>3</v>
      </c>
      <c r="B8" s="24"/>
      <c r="C8" s="19"/>
      <c r="D8" s="20"/>
    </row>
    <row r="9" spans="1:4" ht="15.75" thickBot="1">
      <c r="A9" s="7" t="s">
        <v>4</v>
      </c>
      <c r="B9" s="21">
        <v>63845</v>
      </c>
      <c r="C9" s="21">
        <v>70000</v>
      </c>
      <c r="D9" s="22">
        <v>65000</v>
      </c>
    </row>
    <row r="10" spans="1:4">
      <c r="A10" s="41" t="s">
        <v>5</v>
      </c>
      <c r="B10" s="42"/>
      <c r="C10" s="42"/>
      <c r="D10" s="43"/>
    </row>
    <row r="11" spans="1:4">
      <c r="A11" s="50" t="s">
        <v>6</v>
      </c>
      <c r="B11" s="48">
        <v>18041</v>
      </c>
      <c r="C11" s="48">
        <v>5000</v>
      </c>
      <c r="D11" s="49">
        <v>20000</v>
      </c>
    </row>
    <row r="12" spans="1:4">
      <c r="A12" s="50" t="s">
        <v>7</v>
      </c>
      <c r="B12" s="48">
        <v>4848</v>
      </c>
      <c r="C12" s="48">
        <v>1500</v>
      </c>
      <c r="D12" s="49">
        <v>3000</v>
      </c>
    </row>
    <row r="13" spans="1:4" ht="15.75" thickBot="1">
      <c r="A13" s="51" t="s">
        <v>84</v>
      </c>
      <c r="B13" s="45">
        <v>15750</v>
      </c>
      <c r="C13" s="45"/>
      <c r="D13" s="46"/>
    </row>
    <row r="14" spans="1:4" ht="15.75" thickBot="1">
      <c r="A14" s="7" t="s">
        <v>36</v>
      </c>
      <c r="B14" s="21">
        <v>47189</v>
      </c>
      <c r="C14" s="21">
        <v>17000</v>
      </c>
      <c r="D14" s="22">
        <v>40000</v>
      </c>
    </row>
    <row r="15" spans="1:4" ht="15.75" thickBot="1">
      <c r="A15" s="7" t="s">
        <v>37</v>
      </c>
      <c r="B15" s="21">
        <v>35579</v>
      </c>
      <c r="C15" s="21">
        <v>40000</v>
      </c>
      <c r="D15" s="22">
        <v>30000</v>
      </c>
    </row>
    <row r="16" spans="1:4" ht="15.75" thickBot="1">
      <c r="A16" s="7" t="s">
        <v>38</v>
      </c>
      <c r="B16" s="21">
        <v>4000</v>
      </c>
      <c r="C16" s="21">
        <v>3000</v>
      </c>
      <c r="D16" s="22">
        <v>1000</v>
      </c>
    </row>
    <row r="17" spans="1:4" ht="15.75" thickBot="1">
      <c r="A17" s="7" t="s">
        <v>85</v>
      </c>
      <c r="B17" s="21">
        <v>5000</v>
      </c>
      <c r="C17" s="21"/>
      <c r="D17" s="22"/>
    </row>
    <row r="18" spans="1:4" ht="15.75" thickBot="1">
      <c r="A18" s="7" t="s">
        <v>114</v>
      </c>
      <c r="B18" s="21">
        <v>3000</v>
      </c>
      <c r="C18" s="21"/>
      <c r="D18" s="22"/>
    </row>
    <row r="19" spans="1:4" ht="15.75" thickBot="1">
      <c r="A19" s="7" t="s">
        <v>86</v>
      </c>
      <c r="B19" s="21">
        <v>887</v>
      </c>
      <c r="C19" s="21"/>
      <c r="D19" s="22"/>
    </row>
    <row r="20" spans="1:4">
      <c r="A20" s="41" t="s">
        <v>39</v>
      </c>
      <c r="B20" s="42"/>
      <c r="C20" s="42"/>
      <c r="D20" s="43"/>
    </row>
    <row r="21" spans="1:4">
      <c r="A21" s="47" t="s">
        <v>40</v>
      </c>
      <c r="B21" s="48">
        <v>4752</v>
      </c>
      <c r="C21" s="48">
        <v>10000</v>
      </c>
      <c r="D21" s="49">
        <v>3000</v>
      </c>
    </row>
    <row r="22" spans="1:4">
      <c r="A22" s="47" t="s">
        <v>87</v>
      </c>
      <c r="B22" s="48">
        <v>366</v>
      </c>
      <c r="C22" s="48"/>
      <c r="D22" s="49"/>
    </row>
    <row r="23" spans="1:4" ht="15.75" thickBot="1">
      <c r="A23" s="44" t="s">
        <v>41</v>
      </c>
      <c r="B23" s="45">
        <v>9398</v>
      </c>
      <c r="C23" s="45"/>
      <c r="D23" s="46">
        <v>7000</v>
      </c>
    </row>
    <row r="24" spans="1:4">
      <c r="A24" s="41" t="s">
        <v>42</v>
      </c>
      <c r="B24" s="42">
        <v>31000</v>
      </c>
      <c r="C24" s="42">
        <v>25000</v>
      </c>
      <c r="D24" s="43">
        <v>25000</v>
      </c>
    </row>
    <row r="25" spans="1:4" ht="15.75" thickBot="1">
      <c r="A25" s="44" t="s">
        <v>88</v>
      </c>
      <c r="B25" s="45">
        <v>1106</v>
      </c>
      <c r="C25" s="45"/>
      <c r="D25" s="46"/>
    </row>
    <row r="26" spans="1:4" ht="15.75" thickBot="1">
      <c r="A26" s="8" t="s">
        <v>8</v>
      </c>
      <c r="B26" s="23">
        <f>SUM(B8:B25)</f>
        <v>244761</v>
      </c>
      <c r="C26" s="23">
        <f>SUM(C8:C25)</f>
        <v>171500</v>
      </c>
      <c r="D26" s="23">
        <f>SUM(D8:D25)</f>
        <v>194000</v>
      </c>
    </row>
    <row r="27" spans="1:4" ht="19.5" customHeight="1" thickTop="1" thickBot="1">
      <c r="A27" s="6" t="s">
        <v>9</v>
      </c>
      <c r="B27" s="52"/>
      <c r="C27" s="24"/>
      <c r="D27" s="25"/>
    </row>
    <row r="28" spans="1:4" ht="15.75" thickBot="1">
      <c r="A28" s="7" t="s">
        <v>10</v>
      </c>
      <c r="B28" s="53">
        <v>24752</v>
      </c>
      <c r="C28" s="21">
        <v>30000</v>
      </c>
      <c r="D28" s="22">
        <v>26000</v>
      </c>
    </row>
    <row r="29" spans="1:4" ht="15.75" thickBot="1">
      <c r="A29" s="7" t="s">
        <v>11</v>
      </c>
      <c r="B29" s="53">
        <v>10755</v>
      </c>
      <c r="C29" s="21">
        <v>14000</v>
      </c>
      <c r="D29" s="22">
        <v>13000</v>
      </c>
    </row>
    <row r="30" spans="1:4" ht="15.75" thickBot="1">
      <c r="A30" s="7" t="s">
        <v>36</v>
      </c>
      <c r="B30" s="53">
        <v>47405</v>
      </c>
      <c r="C30" s="21">
        <v>35500</v>
      </c>
      <c r="D30" s="22">
        <v>41600</v>
      </c>
    </row>
    <row r="31" spans="1:4" ht="15.75" thickBot="1">
      <c r="A31" s="7" t="s">
        <v>83</v>
      </c>
      <c r="B31" s="53">
        <v>55292</v>
      </c>
      <c r="C31" s="21"/>
      <c r="D31" s="22">
        <v>50000</v>
      </c>
    </row>
    <row r="32" spans="1:4" ht="15.75" thickBot="1">
      <c r="A32" s="7" t="s">
        <v>43</v>
      </c>
      <c r="B32" s="53">
        <v>20796</v>
      </c>
      <c r="C32" s="21">
        <v>25000</v>
      </c>
      <c r="D32" s="22">
        <v>18000</v>
      </c>
    </row>
    <row r="33" spans="1:4" ht="15.75" thickBot="1">
      <c r="A33" s="7" t="s">
        <v>45</v>
      </c>
      <c r="B33" s="53">
        <v>5441</v>
      </c>
      <c r="C33" s="21">
        <v>2000</v>
      </c>
      <c r="D33" s="22">
        <v>4000</v>
      </c>
    </row>
    <row r="34" spans="1:4" ht="15.75" thickBot="1">
      <c r="A34" s="7" t="s">
        <v>12</v>
      </c>
      <c r="B34" s="53">
        <v>5745</v>
      </c>
      <c r="C34" s="21">
        <v>8000</v>
      </c>
      <c r="D34" s="22">
        <v>3000</v>
      </c>
    </row>
    <row r="35" spans="1:4" ht="15.75" thickBot="1">
      <c r="A35" s="7" t="s">
        <v>46</v>
      </c>
      <c r="B35" s="53">
        <v>0</v>
      </c>
      <c r="C35" s="21">
        <v>1000</v>
      </c>
      <c r="D35" s="22">
        <v>1000</v>
      </c>
    </row>
    <row r="36" spans="1:4" ht="15.75" thickBot="1">
      <c r="A36" s="7" t="s">
        <v>13</v>
      </c>
      <c r="B36" s="53">
        <v>4183</v>
      </c>
      <c r="C36" s="21">
        <v>3500</v>
      </c>
      <c r="D36" s="22">
        <v>3500</v>
      </c>
    </row>
    <row r="37" spans="1:4">
      <c r="A37" s="47" t="s">
        <v>89</v>
      </c>
      <c r="B37" s="48">
        <v>33563</v>
      </c>
      <c r="C37" s="48">
        <v>25000</v>
      </c>
      <c r="D37" s="49">
        <v>25000</v>
      </c>
    </row>
    <row r="38" spans="1:4">
      <c r="A38" s="47" t="s">
        <v>90</v>
      </c>
      <c r="B38" s="48">
        <v>3825</v>
      </c>
      <c r="C38" s="48"/>
      <c r="D38" s="49"/>
    </row>
    <row r="39" spans="1:4" ht="15.75" thickBot="1">
      <c r="A39" s="44" t="s">
        <v>91</v>
      </c>
      <c r="B39" s="45">
        <v>-3825</v>
      </c>
      <c r="C39" s="45"/>
      <c r="D39" s="46"/>
    </row>
    <row r="40" spans="1:4">
      <c r="A40" s="47" t="s">
        <v>50</v>
      </c>
      <c r="B40" s="48">
        <v>3220</v>
      </c>
      <c r="C40" s="48"/>
      <c r="D40" s="49"/>
    </row>
    <row r="41" spans="1:4">
      <c r="A41" s="47" t="s">
        <v>92</v>
      </c>
      <c r="B41" s="48">
        <v>887</v>
      </c>
      <c r="C41" s="48"/>
      <c r="D41" s="49"/>
    </row>
    <row r="42" spans="1:4" ht="28.5" customHeight="1" thickBot="1">
      <c r="A42" s="44" t="s">
        <v>93</v>
      </c>
      <c r="B42" s="45">
        <v>-1524</v>
      </c>
      <c r="C42" s="45"/>
      <c r="D42" s="46"/>
    </row>
    <row r="43" spans="1:4" ht="15.75" thickBot="1">
      <c r="A43" s="7" t="s">
        <v>47</v>
      </c>
      <c r="B43" s="21">
        <v>811</v>
      </c>
      <c r="C43" s="21">
        <v>1500</v>
      </c>
      <c r="D43" s="22">
        <v>1000</v>
      </c>
    </row>
    <row r="44" spans="1:4" ht="15.75" thickBot="1">
      <c r="A44" s="7" t="s">
        <v>14</v>
      </c>
      <c r="B44" s="21">
        <v>13976</v>
      </c>
      <c r="C44" s="21">
        <v>15000</v>
      </c>
      <c r="D44" s="22">
        <v>8000</v>
      </c>
    </row>
    <row r="45" spans="1:4" ht="15.75" thickBot="1">
      <c r="A45" s="7" t="s">
        <v>15</v>
      </c>
      <c r="B45" s="21">
        <v>1403</v>
      </c>
      <c r="C45" s="21">
        <v>7000</v>
      </c>
      <c r="D45" s="22">
        <v>2000</v>
      </c>
    </row>
    <row r="46" spans="1:4" ht="15.75" thickBot="1">
      <c r="A46" s="7" t="s">
        <v>48</v>
      </c>
      <c r="B46" s="21">
        <v>3815</v>
      </c>
      <c r="C46" s="21">
        <v>4000</v>
      </c>
      <c r="D46" s="22">
        <v>4000</v>
      </c>
    </row>
    <row r="47" spans="1:4" ht="15.75" thickBot="1">
      <c r="A47" s="8" t="s">
        <v>16</v>
      </c>
      <c r="B47" s="23">
        <f>SUM(B27:B46)</f>
        <v>230520</v>
      </c>
      <c r="C47" s="23">
        <f>SUM(C27:C46)</f>
        <v>171500</v>
      </c>
      <c r="D47" s="23">
        <f>SUM(D27:D46)</f>
        <v>200100</v>
      </c>
    </row>
    <row r="48" spans="1:4" ht="16.5" thickTop="1" thickBot="1">
      <c r="A48" s="8" t="s">
        <v>17</v>
      </c>
      <c r="B48" s="23">
        <f>+B26-B47</f>
        <v>14241</v>
      </c>
      <c r="C48" s="23">
        <f>+C26-C47</f>
        <v>0</v>
      </c>
      <c r="D48" s="23">
        <f>+D26-D47</f>
        <v>-6100</v>
      </c>
    </row>
    <row r="49" spans="1:3" ht="16.5" thickTop="1">
      <c r="A49" s="2"/>
    </row>
    <row r="51" spans="1:3" ht="18.75">
      <c r="A51" s="26" t="s">
        <v>49</v>
      </c>
    </row>
    <row r="52" spans="1:3">
      <c r="A52" t="s">
        <v>94</v>
      </c>
      <c r="B52" s="27"/>
    </row>
    <row r="53" spans="1:3">
      <c r="B53" s="27"/>
    </row>
    <row r="54" spans="1:3">
      <c r="B54" s="27"/>
    </row>
    <row r="55" spans="1:3" ht="18.75">
      <c r="A55" s="26" t="s">
        <v>95</v>
      </c>
      <c r="B55" s="27"/>
    </row>
    <row r="56" spans="1:3">
      <c r="A56" t="s">
        <v>96</v>
      </c>
      <c r="C56" s="27">
        <v>171890</v>
      </c>
    </row>
    <row r="57" spans="1:3">
      <c r="A57" t="s">
        <v>97</v>
      </c>
    </row>
    <row r="58" spans="1:3">
      <c r="A58" s="54" t="s">
        <v>98</v>
      </c>
      <c r="B58" s="27">
        <v>50000</v>
      </c>
    </row>
    <row r="59" spans="1:3">
      <c r="A59" s="54" t="s">
        <v>99</v>
      </c>
      <c r="B59" s="27">
        <v>30000</v>
      </c>
    </row>
    <row r="60" spans="1:3">
      <c r="A60" s="54" t="s">
        <v>100</v>
      </c>
      <c r="B60" s="27">
        <v>20000</v>
      </c>
    </row>
    <row r="61" spans="1:3">
      <c r="A61" s="54" t="s">
        <v>101</v>
      </c>
      <c r="B61" s="28">
        <v>20000</v>
      </c>
    </row>
    <row r="62" spans="1:3">
      <c r="B62" s="29">
        <f>SUM(B58:B61)</f>
        <v>120000</v>
      </c>
    </row>
    <row r="63" spans="1:3">
      <c r="A63" s="55" t="s">
        <v>102</v>
      </c>
      <c r="B63" s="28">
        <v>30000</v>
      </c>
    </row>
    <row r="64" spans="1:3">
      <c r="A64" t="s">
        <v>103</v>
      </c>
      <c r="C64" s="28">
        <f>SUM(B62:B63)</f>
        <v>150000</v>
      </c>
    </row>
    <row r="66" spans="1:3">
      <c r="A66" s="54" t="s">
        <v>104</v>
      </c>
      <c r="C66" s="28">
        <f>+C64-C56</f>
        <v>-21890</v>
      </c>
    </row>
    <row r="69" spans="1:3" ht="18.75">
      <c r="A69" s="26" t="s">
        <v>105</v>
      </c>
    </row>
    <row r="70" spans="1:3">
      <c r="A70" t="s">
        <v>105</v>
      </c>
      <c r="C70" s="29">
        <f>+B48</f>
        <v>14241</v>
      </c>
    </row>
    <row r="71" spans="1:3">
      <c r="A71" s="54" t="s">
        <v>106</v>
      </c>
      <c r="C71" s="28">
        <f>+C66</f>
        <v>-21890</v>
      </c>
    </row>
    <row r="73" spans="1:3">
      <c r="A73" s="54" t="s">
        <v>107</v>
      </c>
      <c r="C73" s="56">
        <f>SUM(C70:C72)</f>
        <v>-7649</v>
      </c>
    </row>
  </sheetData>
  <pageMargins left="0.39370078740157483" right="0.39370078740157483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3"/>
  <sheetViews>
    <sheetView tabSelected="1" workbookViewId="0">
      <selection activeCell="B11" sqref="B11"/>
    </sheetView>
  </sheetViews>
  <sheetFormatPr defaultColWidth="67.7109375" defaultRowHeight="15"/>
  <cols>
    <col min="1" max="1" width="56.42578125" customWidth="1"/>
    <col min="2" max="3" width="19.5703125" customWidth="1"/>
  </cols>
  <sheetData>
    <row r="1" spans="1:3" ht="33">
      <c r="A1" s="12" t="s">
        <v>18</v>
      </c>
    </row>
    <row r="2" spans="1:3" ht="15.75">
      <c r="A2" s="13"/>
    </row>
    <row r="3" spans="1:3" ht="15.75">
      <c r="A3" s="13"/>
    </row>
    <row r="4" spans="1:3" ht="16.5" thickBot="1">
      <c r="A4" s="13"/>
    </row>
    <row r="5" spans="1:3" ht="33" customHeight="1" thickTop="1" thickBot="1">
      <c r="A5" s="3" t="s">
        <v>20</v>
      </c>
      <c r="B5" s="14" t="s">
        <v>71</v>
      </c>
      <c r="C5" s="15" t="s">
        <v>21</v>
      </c>
    </row>
    <row r="6" spans="1:3" ht="16.5" thickTop="1" thickBot="1">
      <c r="A6" s="6" t="s">
        <v>22</v>
      </c>
      <c r="B6" s="24"/>
      <c r="C6" s="25"/>
    </row>
    <row r="7" spans="1:3" ht="15.75" thickBot="1">
      <c r="A7" s="7" t="s">
        <v>23</v>
      </c>
      <c r="B7" s="21">
        <v>50</v>
      </c>
      <c r="C7" s="22">
        <v>50</v>
      </c>
    </row>
    <row r="8" spans="1:3" ht="15.75" thickBot="1">
      <c r="A8" s="7" t="s">
        <v>51</v>
      </c>
      <c r="B8" s="21">
        <v>144826</v>
      </c>
      <c r="C8" s="22">
        <v>161522</v>
      </c>
    </row>
    <row r="9" spans="1:3" ht="15.75" thickBot="1">
      <c r="A9" s="7" t="s">
        <v>53</v>
      </c>
      <c r="B9" s="21">
        <v>5535</v>
      </c>
      <c r="C9" s="22">
        <v>8839</v>
      </c>
    </row>
    <row r="10" spans="1:3" ht="15.75" thickBot="1">
      <c r="A10" s="7" t="s">
        <v>115</v>
      </c>
      <c r="B10" s="21">
        <v>3000</v>
      </c>
      <c r="C10" s="22"/>
    </row>
    <row r="11" spans="1:3" ht="15.75" thickBot="1">
      <c r="A11" s="7" t="s">
        <v>52</v>
      </c>
      <c r="B11" s="21"/>
      <c r="C11" s="22">
        <v>2177</v>
      </c>
    </row>
    <row r="12" spans="1:3" ht="15.75" thickBot="1">
      <c r="A12" s="7" t="s">
        <v>54</v>
      </c>
      <c r="B12" s="21"/>
      <c r="C12" s="22">
        <v>7374</v>
      </c>
    </row>
    <row r="13" spans="1:3" ht="15.75" thickBot="1">
      <c r="A13" s="7" t="s">
        <v>72</v>
      </c>
      <c r="B13" s="21">
        <v>410</v>
      </c>
      <c r="C13" s="22"/>
    </row>
    <row r="14" spans="1:3" ht="15.75" thickBot="1">
      <c r="A14" s="8" t="s">
        <v>24</v>
      </c>
      <c r="B14" s="23">
        <f>SUM(B7:B13)</f>
        <v>153821</v>
      </c>
      <c r="C14" s="23">
        <f>SUM(C7:C13)</f>
        <v>179962</v>
      </c>
    </row>
    <row r="15" spans="1:3" ht="16.5" thickTop="1" thickBot="1">
      <c r="A15" s="6" t="s">
        <v>25</v>
      </c>
      <c r="B15" s="24"/>
      <c r="C15" s="25"/>
    </row>
    <row r="16" spans="1:3" ht="15.75" thickBot="1">
      <c r="A16" s="30" t="s">
        <v>55</v>
      </c>
      <c r="B16" s="21"/>
      <c r="C16" s="22"/>
    </row>
    <row r="17" spans="1:3">
      <c r="A17" s="31" t="s">
        <v>56</v>
      </c>
      <c r="B17" s="32">
        <f>+C21</f>
        <v>139467</v>
      </c>
      <c r="C17" s="36">
        <v>115730</v>
      </c>
    </row>
    <row r="18" spans="1:3">
      <c r="A18" s="33" t="s">
        <v>108</v>
      </c>
      <c r="B18" s="39">
        <v>-10000</v>
      </c>
      <c r="C18" s="57"/>
    </row>
    <row r="19" spans="1:3">
      <c r="A19" s="33" t="s">
        <v>109</v>
      </c>
      <c r="B19" s="39">
        <f>+Resultatopgørelse!C71</f>
        <v>-21890</v>
      </c>
      <c r="C19" s="57"/>
    </row>
    <row r="20" spans="1:3">
      <c r="A20" s="33" t="s">
        <v>57</v>
      </c>
      <c r="B20" s="34">
        <f>+Resultatopgørelse!C70</f>
        <v>14241</v>
      </c>
      <c r="C20" s="37">
        <v>23737</v>
      </c>
    </row>
    <row r="21" spans="1:3" ht="15.75" thickBot="1">
      <c r="A21" s="7" t="s">
        <v>58</v>
      </c>
      <c r="B21" s="21">
        <f>SUM(B17:B20)</f>
        <v>121818</v>
      </c>
      <c r="C21" s="38">
        <f>SUM(C17:C20)</f>
        <v>139467</v>
      </c>
    </row>
    <row r="22" spans="1:3" ht="15.75" thickBot="1">
      <c r="A22" s="30" t="s">
        <v>59</v>
      </c>
      <c r="B22" s="21"/>
      <c r="C22" s="22"/>
    </row>
    <row r="23" spans="1:3">
      <c r="A23" s="31" t="s">
        <v>56</v>
      </c>
      <c r="B23" s="32">
        <f>+C25</f>
        <v>5893</v>
      </c>
      <c r="C23" s="36">
        <v>19868</v>
      </c>
    </row>
    <row r="24" spans="1:3">
      <c r="A24" s="33" t="s">
        <v>57</v>
      </c>
      <c r="B24" s="34">
        <v>0</v>
      </c>
      <c r="C24" s="37">
        <v>-13975</v>
      </c>
    </row>
    <row r="25" spans="1:3" ht="15.75" thickBot="1">
      <c r="A25" s="7" t="s">
        <v>58</v>
      </c>
      <c r="B25" s="21">
        <f>SUM(B23:B24)</f>
        <v>5893</v>
      </c>
      <c r="C25" s="38">
        <f>SUM(C23:C24)</f>
        <v>5893</v>
      </c>
    </row>
    <row r="26" spans="1:3" ht="15.75" thickBot="1">
      <c r="A26" s="30" t="s">
        <v>60</v>
      </c>
      <c r="B26" s="21"/>
      <c r="C26" s="22"/>
    </row>
    <row r="27" spans="1:3">
      <c r="A27" s="31" t="s">
        <v>56</v>
      </c>
      <c r="B27" s="32">
        <f>+C30</f>
        <v>20000</v>
      </c>
      <c r="C27" s="36">
        <v>0</v>
      </c>
    </row>
    <row r="28" spans="1:3">
      <c r="A28" s="33" t="s">
        <v>108</v>
      </c>
      <c r="B28" s="39">
        <f>-B18</f>
        <v>10000</v>
      </c>
      <c r="C28" s="57"/>
    </row>
    <row r="29" spans="1:3">
      <c r="A29" s="33" t="s">
        <v>110</v>
      </c>
      <c r="B29" s="34">
        <f>-Resultatopgørelse!B63</f>
        <v>-30000</v>
      </c>
      <c r="C29" s="37">
        <v>20000</v>
      </c>
    </row>
    <row r="30" spans="1:3" ht="15.75" thickBot="1">
      <c r="A30" s="7" t="s">
        <v>58</v>
      </c>
      <c r="B30" s="21">
        <f>SUM(B27:B29)</f>
        <v>0</v>
      </c>
      <c r="C30" s="38">
        <f>SUM(C27:C29)</f>
        <v>20000</v>
      </c>
    </row>
    <row r="31" spans="1:3" ht="15.75" thickBot="1">
      <c r="A31" s="30" t="s">
        <v>44</v>
      </c>
      <c r="B31" s="21"/>
      <c r="C31" s="22"/>
    </row>
    <row r="32" spans="1:3">
      <c r="A32" s="31" t="s">
        <v>56</v>
      </c>
      <c r="B32" s="32">
        <f>+C35</f>
        <v>4931</v>
      </c>
      <c r="C32" s="36">
        <v>7032</v>
      </c>
    </row>
    <row r="33" spans="1:4">
      <c r="A33" s="33" t="s">
        <v>111</v>
      </c>
      <c r="B33" s="39">
        <f>+Resultatopgørelse!B39</f>
        <v>-3825</v>
      </c>
      <c r="C33" s="57"/>
    </row>
    <row r="34" spans="1:4">
      <c r="A34" s="33" t="s">
        <v>112</v>
      </c>
      <c r="B34" s="34">
        <f>-Resultatopgørelse!B25</f>
        <v>-1106</v>
      </c>
      <c r="C34" s="37">
        <v>-2101</v>
      </c>
    </row>
    <row r="35" spans="1:4" ht="15.75" thickBot="1">
      <c r="A35" s="7" t="s">
        <v>58</v>
      </c>
      <c r="B35" s="21">
        <f>SUM(B32:B34)</f>
        <v>0</v>
      </c>
      <c r="C35" s="38">
        <f>SUM(C32:C34)</f>
        <v>4931</v>
      </c>
    </row>
    <row r="36" spans="1:4" ht="15.75" thickBot="1">
      <c r="A36" s="7" t="s">
        <v>61</v>
      </c>
      <c r="B36" s="35">
        <f>+B35+B30+B25+B21</f>
        <v>127711</v>
      </c>
      <c r="C36" s="35">
        <f>+C35+C30+C25+C21</f>
        <v>170291</v>
      </c>
    </row>
    <row r="37" spans="1:4">
      <c r="A37" s="31" t="s">
        <v>62</v>
      </c>
      <c r="B37" s="32">
        <f>+C40</f>
        <v>637</v>
      </c>
      <c r="C37" s="32">
        <v>637</v>
      </c>
    </row>
    <row r="38" spans="1:4">
      <c r="A38" s="33" t="s">
        <v>74</v>
      </c>
      <c r="B38" s="39">
        <f>+Resultatopgørelse!B41</f>
        <v>887</v>
      </c>
      <c r="C38" s="39"/>
    </row>
    <row r="39" spans="1:4">
      <c r="A39" s="40" t="s">
        <v>75</v>
      </c>
      <c r="B39" s="34">
        <f>+Resultatopgørelse!B42</f>
        <v>-1524</v>
      </c>
      <c r="C39" s="34"/>
    </row>
    <row r="40" spans="1:4" ht="15.75" thickBot="1">
      <c r="A40" s="7" t="s">
        <v>73</v>
      </c>
      <c r="B40" s="21">
        <f>SUM(B37:B39)</f>
        <v>0</v>
      </c>
      <c r="C40" s="21">
        <f>SUM(C37:C39)</f>
        <v>637</v>
      </c>
    </row>
    <row r="41" spans="1:4" ht="15.75" thickBot="1">
      <c r="A41" s="7" t="s">
        <v>113</v>
      </c>
      <c r="B41" s="21">
        <v>26110</v>
      </c>
      <c r="C41" s="22">
        <f>4955+15858</f>
        <v>20813</v>
      </c>
    </row>
    <row r="42" spans="1:4" ht="15.75" thickBot="1">
      <c r="A42" s="8" t="s">
        <v>26</v>
      </c>
      <c r="B42" s="23">
        <f>SUM(B36:B41)</f>
        <v>153821</v>
      </c>
      <c r="C42" s="23">
        <f>SUM(C36:C41)</f>
        <v>192378</v>
      </c>
      <c r="D42" s="29"/>
    </row>
    <row r="43" spans="1:4" ht="16.5" thickTop="1">
      <c r="A43" s="13"/>
    </row>
    <row r="44" spans="1:4">
      <c r="A44" s="16"/>
    </row>
    <row r="45" spans="1:4">
      <c r="A45" s="16"/>
    </row>
    <row r="46" spans="1:4">
      <c r="A46" s="16" t="s">
        <v>27</v>
      </c>
      <c r="B46" s="16" t="s">
        <v>27</v>
      </c>
    </row>
    <row r="47" spans="1:4">
      <c r="A47" s="16" t="s">
        <v>28</v>
      </c>
      <c r="B47" s="16" t="s">
        <v>29</v>
      </c>
    </row>
    <row r="48" spans="1:4">
      <c r="A48" s="17"/>
    </row>
    <row r="49" spans="1:3">
      <c r="A49" s="17"/>
    </row>
    <row r="50" spans="1:3">
      <c r="A50" s="16" t="s">
        <v>27</v>
      </c>
      <c r="B50" s="16" t="s">
        <v>27</v>
      </c>
      <c r="C50" s="16" t="s">
        <v>27</v>
      </c>
    </row>
    <row r="51" spans="1:3">
      <c r="A51" s="16" t="s">
        <v>30</v>
      </c>
      <c r="B51" s="16" t="s">
        <v>31</v>
      </c>
      <c r="C51" s="16" t="s">
        <v>31</v>
      </c>
    </row>
    <row r="52" spans="1:3">
      <c r="A52" s="16"/>
    </row>
    <row r="53" spans="1:3">
      <c r="A53" s="16"/>
    </row>
    <row r="54" spans="1:3">
      <c r="A54" s="16" t="s">
        <v>27</v>
      </c>
      <c r="B54" s="16" t="s">
        <v>27</v>
      </c>
      <c r="C54" s="16" t="s">
        <v>27</v>
      </c>
    </row>
    <row r="55" spans="1:3">
      <c r="A55" s="16" t="s">
        <v>31</v>
      </c>
      <c r="B55" s="16" t="s">
        <v>31</v>
      </c>
      <c r="C55" s="16" t="s">
        <v>31</v>
      </c>
    </row>
    <row r="56" spans="1:3">
      <c r="A56" s="16"/>
    </row>
    <row r="57" spans="1:3">
      <c r="A57" s="16"/>
    </row>
    <row r="58" spans="1:3">
      <c r="A58" s="16" t="s">
        <v>27</v>
      </c>
      <c r="B58" s="16" t="s">
        <v>27</v>
      </c>
      <c r="C58" s="16" t="s">
        <v>27</v>
      </c>
    </row>
    <row r="59" spans="1:3">
      <c r="A59" s="16" t="s">
        <v>31</v>
      </c>
      <c r="B59" s="16" t="s">
        <v>31</v>
      </c>
      <c r="C59" s="16" t="s">
        <v>31</v>
      </c>
    </row>
    <row r="60" spans="1:3">
      <c r="A60" s="16"/>
    </row>
    <row r="61" spans="1:3">
      <c r="A61" s="17"/>
    </row>
    <row r="62" spans="1:3">
      <c r="A62" s="18" t="s">
        <v>32</v>
      </c>
    </row>
    <row r="63" spans="1:3">
      <c r="A63" s="17"/>
    </row>
    <row r="64" spans="1:3">
      <c r="A64" s="17" t="s">
        <v>63</v>
      </c>
    </row>
    <row r="65" spans="1:1">
      <c r="A65" s="17" t="s">
        <v>76</v>
      </c>
    </row>
    <row r="66" spans="1:1">
      <c r="A66" s="17"/>
    </row>
    <row r="67" spans="1:1">
      <c r="A67" s="16" t="s">
        <v>64</v>
      </c>
    </row>
    <row r="68" spans="1:1">
      <c r="A68" s="17" t="s">
        <v>68</v>
      </c>
    </row>
    <row r="69" spans="1:1">
      <c r="A69" s="17" t="s">
        <v>69</v>
      </c>
    </row>
    <row r="70" spans="1:1">
      <c r="A70" s="17" t="s">
        <v>65</v>
      </c>
    </row>
    <row r="71" spans="1:1">
      <c r="A71" s="17"/>
    </row>
    <row r="72" spans="1:1">
      <c r="A72" s="17" t="s">
        <v>77</v>
      </c>
    </row>
    <row r="73" spans="1:1">
      <c r="A73" s="17"/>
    </row>
    <row r="74" spans="1:1">
      <c r="A74" s="17" t="s">
        <v>66</v>
      </c>
    </row>
    <row r="75" spans="1:1">
      <c r="A75" s="17"/>
    </row>
    <row r="76" spans="1:1">
      <c r="A76" s="17" t="s">
        <v>70</v>
      </c>
    </row>
    <row r="77" spans="1:1">
      <c r="A77" s="17" t="s">
        <v>67</v>
      </c>
    </row>
    <row r="80" spans="1:1">
      <c r="A80" s="16" t="s">
        <v>27</v>
      </c>
    </row>
    <row r="81" spans="1:1">
      <c r="A81" s="16" t="s">
        <v>33</v>
      </c>
    </row>
    <row r="83" spans="1:1">
      <c r="A83" s="16" t="s">
        <v>78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Resultatopgørelse</vt:lpstr>
      <vt:lpstr>Balance</vt:lpstr>
      <vt:lpstr>Balance!Udskriftsområde</vt:lpstr>
      <vt:lpstr>Resultatopgørelse!Udskriftsområde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Agersted Nielsen</dc:creator>
  <cp:lastModifiedBy>wb3</cp:lastModifiedBy>
  <cp:lastPrinted>2020-01-19T14:06:32Z</cp:lastPrinted>
  <dcterms:created xsi:type="dcterms:W3CDTF">2010-01-06T13:28:31Z</dcterms:created>
  <dcterms:modified xsi:type="dcterms:W3CDTF">2020-01-20T06:39:47Z</dcterms:modified>
</cp:coreProperties>
</file>